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/>
  </bookViews>
  <sheets>
    <sheet name="на1.04.19" sheetId="17" r:id="rId1"/>
  </sheets>
  <calcPr calcId="125725"/>
</workbook>
</file>

<file path=xl/calcChain.xml><?xml version="1.0" encoding="utf-8"?>
<calcChain xmlns="http://schemas.openxmlformats.org/spreadsheetml/2006/main">
  <c r="M31" i="17"/>
  <c r="L31"/>
  <c r="K31"/>
  <c r="E31"/>
  <c r="L30"/>
  <c r="M29"/>
  <c r="L29"/>
  <c r="F29"/>
  <c r="M28"/>
  <c r="L28"/>
  <c r="K28"/>
  <c r="F28"/>
  <c r="E28"/>
  <c r="M27"/>
  <c r="J27"/>
  <c r="I27"/>
  <c r="G27"/>
  <c r="E27"/>
  <c r="D27"/>
  <c r="L27" s="1"/>
  <c r="C27"/>
  <c r="B27"/>
  <c r="M26"/>
  <c r="L26"/>
  <c r="K26"/>
  <c r="H26"/>
  <c r="F26"/>
  <c r="E26"/>
  <c r="M25"/>
  <c r="L25"/>
  <c r="K25"/>
  <c r="H25"/>
  <c r="M24"/>
  <c r="L24"/>
  <c r="K24"/>
  <c r="H24"/>
  <c r="F24"/>
  <c r="E24"/>
  <c r="M23"/>
  <c r="L23"/>
  <c r="K23"/>
  <c r="H23"/>
  <c r="F23"/>
  <c r="E23"/>
  <c r="M22"/>
  <c r="L22"/>
  <c r="K22"/>
  <c r="H22"/>
  <c r="F22"/>
  <c r="E22"/>
  <c r="M21"/>
  <c r="L21"/>
  <c r="K21"/>
  <c r="H21"/>
  <c r="F21"/>
  <c r="E21"/>
  <c r="M20"/>
  <c r="L20"/>
  <c r="K20"/>
  <c r="H20"/>
  <c r="F20"/>
  <c r="E20"/>
  <c r="M19"/>
  <c r="L19"/>
  <c r="K19"/>
  <c r="H19"/>
  <c r="F19"/>
  <c r="E19"/>
  <c r="M18"/>
  <c r="L18"/>
  <c r="K18"/>
  <c r="K27" s="1"/>
  <c r="H18"/>
  <c r="H27" s="1"/>
  <c r="F18"/>
  <c r="E18"/>
  <c r="M17"/>
  <c r="J17"/>
  <c r="I17"/>
  <c r="K17" s="1"/>
  <c r="G17"/>
  <c r="E17"/>
  <c r="D17"/>
  <c r="L17" s="1"/>
  <c r="L6" s="1"/>
  <c r="C17"/>
  <c r="B17"/>
  <c r="M16"/>
  <c r="L16"/>
  <c r="K16"/>
  <c r="H16"/>
  <c r="F16"/>
  <c r="E16"/>
  <c r="M15"/>
  <c r="L15"/>
  <c r="K15"/>
  <c r="H15"/>
  <c r="F15"/>
  <c r="E15"/>
  <c r="M14"/>
  <c r="L14"/>
  <c r="K14"/>
  <c r="H14"/>
  <c r="F14"/>
  <c r="E14"/>
  <c r="M13"/>
  <c r="L13"/>
  <c r="K13"/>
  <c r="H13"/>
  <c r="F13"/>
  <c r="E13"/>
  <c r="M12"/>
  <c r="L12"/>
  <c r="H12"/>
  <c r="F12"/>
  <c r="E12"/>
  <c r="M11"/>
  <c r="L11"/>
  <c r="K11"/>
  <c r="H11"/>
  <c r="F11"/>
  <c r="E11"/>
  <c r="M10"/>
  <c r="L10"/>
  <c r="K10"/>
  <c r="H10"/>
  <c r="F10"/>
  <c r="E10"/>
  <c r="M9"/>
  <c r="L9"/>
  <c r="H9"/>
  <c r="F9"/>
  <c r="E9"/>
  <c r="M8"/>
  <c r="L8"/>
  <c r="F8"/>
  <c r="M7"/>
  <c r="L7"/>
  <c r="K7"/>
  <c r="F7"/>
  <c r="E7"/>
  <c r="M6"/>
  <c r="J6"/>
  <c r="I6"/>
  <c r="I32" s="1"/>
  <c r="G6"/>
  <c r="G32" s="1"/>
  <c r="E6"/>
  <c r="E32" s="1"/>
  <c r="D6"/>
  <c r="C6"/>
  <c r="C32" s="1"/>
  <c r="B6"/>
  <c r="B32" s="1"/>
  <c r="K6" l="1"/>
  <c r="K32" s="1"/>
  <c r="D32"/>
  <c r="J32"/>
  <c r="F6"/>
  <c r="H6"/>
  <c r="H32" s="1"/>
  <c r="F17"/>
  <c r="H17"/>
  <c r="F27"/>
  <c r="M32" l="1"/>
  <c r="L32"/>
  <c r="F32"/>
</calcChain>
</file>

<file path=xl/sharedStrings.xml><?xml version="1.0" encoding="utf-8"?>
<sst xmlns="http://schemas.openxmlformats.org/spreadsheetml/2006/main" count="45" uniqueCount="44">
  <si>
    <t>АНАЛИЗ</t>
  </si>
  <si>
    <t>Наименование</t>
  </si>
  <si>
    <t>Начислено*</t>
  </si>
  <si>
    <t>Собираемость,     %*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</si>
  <si>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</si>
  <si>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</si>
  <si>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</si>
  <si>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</si>
  <si>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</si>
  <si>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</si>
  <si>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</si>
  <si>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</si>
  <si>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</si>
  <si>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</si>
  <si>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</si>
  <si>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</si>
  <si>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</si>
  <si>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</si>
  <si>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</si>
  <si>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</si>
  <si>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</si>
  <si>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</si>
  <si>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</si>
  <si>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</si>
  <si>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</si>
  <si>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</si>
  <si>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</si>
  <si>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</si>
  <si>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</si>
  <si>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</si>
  <si>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</si>
  <si>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</si>
  <si>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Уточненн. план  на год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</si>
  <si>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</si>
  <si>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</si>
  <si>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</si>
  <si>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</si>
  <si>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</si>
  <si>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>исполнения консолидированного бюджета Котельничского района  по доходам на 01.04. 2019год</t>
  </si>
  <si>
    <t>2019год</t>
  </si>
  <si>
    <t>В сравнении с 2018 годом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</si>
  <si>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01.04.2019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</si>
  <si>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01.04.2018</t>
    </r>
  </si>
  <si>
    <t xml:space="preserve">Прочие дох. от использования имущества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</si>
</sst>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4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6" fillId="2" borderId="4" xfId="0" applyNumberFormat="1" applyFont="1" applyFill="1" applyBorder="1"/>
    <xf numFmtId="0" fontId="6" fillId="2" borderId="4" xfId="0" applyFont="1" applyFill="1" applyBorder="1"/>
    <xf numFmtId="0" fontId="6" fillId="5" borderId="4" xfId="0" applyFont="1" applyFill="1" applyBorder="1"/>
    <xf numFmtId="0" fontId="6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4" xfId="0" applyFont="1" applyBorder="1"/>
    <xf numFmtId="165" fontId="8" fillId="6" borderId="4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4" fillId="0" borderId="0" xfId="0" applyFont="1"/>
    <xf numFmtId="0" fontId="8" fillId="6" borderId="4" xfId="0" applyFont="1" applyFill="1" applyBorder="1"/>
    <xf numFmtId="164" fontId="8" fillId="6" borderId="4" xfId="0" applyNumberFormat="1" applyFont="1" applyFill="1" applyBorder="1"/>
    <xf numFmtId="164" fontId="4" fillId="5" borderId="3" xfId="0" applyNumberFormat="1" applyFont="1" applyFill="1" applyBorder="1"/>
    <xf numFmtId="164" fontId="4" fillId="0" borderId="4" xfId="0" applyNumberFormat="1" applyFont="1" applyBorder="1"/>
    <xf numFmtId="0" fontId="13" fillId="5" borderId="4" xfId="0" applyFont="1" applyFill="1" applyBorder="1"/>
    <xf numFmtId="164" fontId="6" fillId="5" borderId="3" xfId="0" applyNumberFormat="1" applyFont="1" applyFill="1" applyBorder="1"/>
    <xf numFmtId="0" fontId="4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2" borderId="3" xfId="0" applyFont="1" applyFill="1" applyBorder="1" applyAlignment="1">
      <alignment wrapText="1"/>
    </xf>
    <xf numFmtId="0" fontId="16" fillId="2" borderId="4" xfId="0" applyFont="1" applyFill="1" applyBorder="1"/>
    <xf numFmtId="164" fontId="16" fillId="2" borderId="4" xfId="0" applyNumberFormat="1" applyFont="1" applyFill="1" applyBorder="1"/>
    <xf numFmtId="164" fontId="17" fillId="2" borderId="3" xfId="0" applyNumberFormat="1" applyFont="1" applyFill="1" applyBorder="1"/>
    <xf numFmtId="0" fontId="18" fillId="5" borderId="4" xfId="0" applyFont="1" applyFill="1" applyBorder="1"/>
    <xf numFmtId="164" fontId="16" fillId="5" borderId="4" xfId="0" applyNumberFormat="1" applyFont="1" applyFill="1" applyBorder="1"/>
    <xf numFmtId="164" fontId="18" fillId="5" borderId="3" xfId="0" applyNumberFormat="1" applyFont="1" applyFill="1" applyBorder="1"/>
    <xf numFmtId="0" fontId="4" fillId="0" borderId="4" xfId="2" applyFont="1" applyBorder="1"/>
    <xf numFmtId="164" fontId="4" fillId="0" borderId="3" xfId="2" applyNumberFormat="1" applyFont="1" applyBorder="1"/>
    <xf numFmtId="164" fontId="17" fillId="0" borderId="3" xfId="0" applyNumberFormat="1" applyFont="1" applyBorder="1"/>
    <xf numFmtId="0" fontId="4" fillId="6" borderId="3" xfId="0" applyFont="1" applyFill="1" applyBorder="1"/>
    <xf numFmtId="164" fontId="19" fillId="6" borderId="3" xfId="0" applyNumberFormat="1" applyFont="1" applyFill="1" applyBorder="1"/>
    <xf numFmtId="2" fontId="16" fillId="2" borderId="4" xfId="0" applyNumberFormat="1" applyFont="1" applyFill="1" applyBorder="1"/>
    <xf numFmtId="164" fontId="17" fillId="3" borderId="3" xfId="0" applyNumberFormat="1" applyFont="1" applyFill="1" applyBorder="1"/>
    <xf numFmtId="0" fontId="20" fillId="5" borderId="4" xfId="0" applyFont="1" applyFill="1" applyBorder="1"/>
    <xf numFmtId="164" fontId="20" fillId="5" borderId="3" xfId="0" applyNumberFormat="1" applyFont="1" applyFill="1" applyBorder="1"/>
    <xf numFmtId="0" fontId="10" fillId="0" borderId="3" xfId="1" applyBorder="1" applyAlignment="1">
      <alignment wrapText="1"/>
    </xf>
    <xf numFmtId="164" fontId="4" fillId="6" borderId="3" xfId="0" applyNumberFormat="1" applyFont="1" applyFill="1" applyBorder="1"/>
    <xf numFmtId="164" fontId="17" fillId="5" borderId="3" xfId="0" applyNumberFormat="1" applyFont="1" applyFill="1" applyBorder="1"/>
    <xf numFmtId="164" fontId="4" fillId="0" borderId="4" xfId="2" applyNumberFormat="1" applyFont="1" applyBorder="1"/>
    <xf numFmtId="165" fontId="4" fillId="0" borderId="3" xfId="2" applyNumberFormat="1" applyFont="1" applyFill="1" applyBorder="1" applyAlignment="1">
      <alignment horizontal="right" wrapText="1"/>
    </xf>
    <xf numFmtId="165" fontId="4" fillId="6" borderId="3" xfId="0" applyNumberFormat="1" applyFont="1" applyFill="1" applyBorder="1" applyAlignment="1">
      <alignment horizontal="right" wrapText="1"/>
    </xf>
    <xf numFmtId="165" fontId="4" fillId="0" borderId="4" xfId="2" applyNumberFormat="1" applyFont="1" applyFill="1" applyBorder="1" applyAlignment="1">
      <alignment horizontal="right" wrapText="1"/>
    </xf>
    <xf numFmtId="165" fontId="4" fillId="6" borderId="4" xfId="0" applyNumberFormat="1" applyFont="1" applyFill="1" applyBorder="1" applyAlignment="1">
      <alignment horizontal="right" wrapText="1"/>
    </xf>
    <xf numFmtId="165" fontId="4" fillId="0" borderId="4" xfId="2" applyNumberFormat="1" applyFont="1" applyBorder="1" applyAlignment="1">
      <alignment horizontal="right" wrapText="1"/>
    </xf>
    <xf numFmtId="164" fontId="4" fillId="6" borderId="4" xfId="0" applyNumberFormat="1" applyFont="1" applyFill="1" applyBorder="1"/>
    <xf numFmtId="164" fontId="20" fillId="5" borderId="4" xfId="0" applyNumberFormat="1" applyFont="1" applyFill="1" applyBorder="1"/>
    <xf numFmtId="164" fontId="19" fillId="5" borderId="3" xfId="0" applyNumberFormat="1" applyFont="1" applyFill="1" applyBorder="1"/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workbookViewId="0">
      <selection activeCell="L39" sqref="L39"/>
    </sheetView>
  </sheetViews>
  <sheetFormatPr defaultColWidth="9.1796875" defaultRowHeight="16.5"/>
  <cols>
    <col min="1" max="1" width="51.08984375" style="1" customWidth="1"/>
    <col min="2" max="2" width="11.36328125" style="1" hidden="1" customWidth="1"/>
    <col min="3" max="3" width="13.26953125" style="1" customWidth="1"/>
    <col min="4" max="4" width="14.1796875" style="1" customWidth="1"/>
    <col min="5" max="5" width="10.7265625" style="1" hidden="1" customWidth="1"/>
    <col min="6" max="6" width="11.36328125" style="1" customWidth="1"/>
    <col min="7" max="7" width="9.453125" style="1" hidden="1" customWidth="1"/>
    <col min="8" max="8" width="8.7265625" style="1" hidden="1" customWidth="1"/>
    <col min="9" max="9" width="10.26953125" style="1" hidden="1" customWidth="1"/>
    <col min="10" max="10" width="14.08984375" style="2" customWidth="1"/>
    <col min="11" max="11" width="5.7265625" style="1" hidden="1" customWidth="1"/>
    <col min="12" max="12" width="11.54296875" style="1" customWidth="1"/>
    <col min="13" max="13" width="9.08984375" style="1" customWidth="1"/>
    <col min="14" max="16384" width="9.1796875" style="1"/>
  </cols>
  <sheetData>
    <row r="1" spans="1:13" ht="17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J3" s="27" t="s">
        <v>30</v>
      </c>
      <c r="K3" s="27"/>
      <c r="L3" s="27"/>
      <c r="M3" s="27"/>
    </row>
    <row r="4" spans="1:13">
      <c r="A4" s="28" t="s">
        <v>1</v>
      </c>
      <c r="B4" s="30" t="s">
        <v>39</v>
      </c>
      <c r="C4" s="31"/>
      <c r="D4" s="31"/>
      <c r="E4" s="31"/>
      <c r="F4" s="31"/>
      <c r="G4" s="31"/>
      <c r="H4" s="32"/>
      <c r="I4" s="33" t="s">
        <v>40</v>
      </c>
      <c r="J4" s="34"/>
      <c r="K4" s="34"/>
      <c r="L4" s="34"/>
      <c r="M4" s="35"/>
    </row>
    <row r="5" spans="1:13" ht="62">
      <c r="A5" s="29"/>
      <c r="B5" s="10" t="s">
        <v>23</v>
      </c>
      <c r="C5" s="10" t="s">
        <v>32</v>
      </c>
      <c r="D5" s="10" t="s">
        <v>41</v>
      </c>
      <c r="E5" s="10" t="s">
        <v>25</v>
      </c>
      <c r="F5" s="10" t="s">
        <v>26</v>
      </c>
      <c r="G5" s="6" t="s">
        <v>2</v>
      </c>
      <c r="H5" s="6" t="s">
        <v>3</v>
      </c>
      <c r="I5" s="7" t="s">
        <v>24</v>
      </c>
      <c r="J5" s="7" t="s">
        <v>42</v>
      </c>
      <c r="K5" s="8" t="s">
        <v>4</v>
      </c>
      <c r="L5" s="7" t="s">
        <v>31</v>
      </c>
      <c r="M5" s="7" t="s">
        <v>4</v>
      </c>
    </row>
    <row r="6" spans="1:13" s="2" customFormat="1">
      <c r="A6" s="38" t="s">
        <v>5</v>
      </c>
      <c r="B6" s="39">
        <f>B17+B27</f>
        <v>92751.2</v>
      </c>
      <c r="C6" s="40">
        <f>C17+C27</f>
        <v>93484</v>
      </c>
      <c r="D6" s="40">
        <f>D17+D27</f>
        <v>20805.560000000001</v>
      </c>
      <c r="E6" s="23">
        <f>D6/B6*100</f>
        <v>22.431580400037955</v>
      </c>
      <c r="F6" s="41">
        <f t="shared" ref="F6:F24" si="0">(D6/C6)*100</f>
        <v>22.255744298489581</v>
      </c>
      <c r="G6" s="39">
        <f>G17+G27</f>
        <v>0</v>
      </c>
      <c r="H6" s="41" t="e">
        <f>(D6-D7)/G6*100</f>
        <v>#DIV/0!</v>
      </c>
      <c r="I6" s="42">
        <f>I17+I27</f>
        <v>86705.420000000013</v>
      </c>
      <c r="J6" s="43">
        <f>J17+J27</f>
        <v>21600.399999999998</v>
      </c>
      <c r="K6" s="42" t="e">
        <f>K17+K27</f>
        <v>#DIV/0!</v>
      </c>
      <c r="L6" s="42">
        <f>L17+L27</f>
        <v>-794.8399999999956</v>
      </c>
      <c r="M6" s="44">
        <f>D6/J6*100</f>
        <v>96.320253328642082</v>
      </c>
    </row>
    <row r="7" spans="1:13">
      <c r="A7" s="3" t="s">
        <v>6</v>
      </c>
      <c r="B7" s="45">
        <v>25332.5</v>
      </c>
      <c r="C7" s="45">
        <v>25332.5</v>
      </c>
      <c r="D7" s="46">
        <v>6400.85</v>
      </c>
      <c r="E7" s="11">
        <f>D7/B7*100</f>
        <v>25.267344320536861</v>
      </c>
      <c r="F7" s="47">
        <f t="shared" si="0"/>
        <v>25.267344320536861</v>
      </c>
      <c r="G7" s="11"/>
      <c r="H7" s="47"/>
      <c r="I7" s="21">
        <v>22985.3</v>
      </c>
      <c r="J7" s="48">
        <v>5811.4</v>
      </c>
      <c r="K7" s="49">
        <f>(J7/I7)*100</f>
        <v>25.283115730488614</v>
      </c>
      <c r="L7" s="49">
        <f>D7-J7</f>
        <v>589.45000000000073</v>
      </c>
      <c r="M7" s="49">
        <f t="shared" ref="M7:M32" si="1">D7/J7*100</f>
        <v>110.14299480331763</v>
      </c>
    </row>
    <row r="8" spans="1:13">
      <c r="A8" s="3" t="s">
        <v>29</v>
      </c>
      <c r="B8" s="45">
        <v>8183.8</v>
      </c>
      <c r="C8" s="45">
        <v>8183.8</v>
      </c>
      <c r="D8" s="46">
        <v>2441.84</v>
      </c>
      <c r="E8" s="11"/>
      <c r="F8" s="47">
        <f t="shared" si="0"/>
        <v>29.837483809477263</v>
      </c>
      <c r="G8" s="11"/>
      <c r="H8" s="47"/>
      <c r="I8" s="21">
        <v>7473.8</v>
      </c>
      <c r="J8" s="48">
        <v>1915.4</v>
      </c>
      <c r="K8" s="49"/>
      <c r="L8" s="49">
        <f t="shared" ref="L8:L32" si="2">D8-J8</f>
        <v>526.44000000000005</v>
      </c>
      <c r="M8" s="49">
        <f t="shared" si="1"/>
        <v>127.48459851728097</v>
      </c>
    </row>
    <row r="9" spans="1:13">
      <c r="A9" s="3" t="s">
        <v>7</v>
      </c>
      <c r="B9" s="45">
        <v>24411</v>
      </c>
      <c r="C9" s="45">
        <v>24411</v>
      </c>
      <c r="D9" s="46">
        <v>2376.87</v>
      </c>
      <c r="E9" s="11">
        <f t="shared" ref="E9:E31" si="3">D9/B9*100</f>
        <v>9.736880914341894</v>
      </c>
      <c r="F9" s="47">
        <f t="shared" si="0"/>
        <v>9.736880914341894</v>
      </c>
      <c r="G9" s="11"/>
      <c r="H9" s="47" t="e">
        <f t="shared" ref="H9:H16" si="4">D9/G9*100</f>
        <v>#DIV/0!</v>
      </c>
      <c r="I9" s="21">
        <v>17283.3</v>
      </c>
      <c r="J9" s="48">
        <v>2706.9</v>
      </c>
      <c r="K9" s="49"/>
      <c r="L9" s="49">
        <f t="shared" si="2"/>
        <v>-330.0300000000002</v>
      </c>
      <c r="M9" s="49">
        <f t="shared" si="1"/>
        <v>87.807824448631266</v>
      </c>
    </row>
    <row r="10" spans="1:13">
      <c r="A10" s="3" t="s">
        <v>8</v>
      </c>
      <c r="B10" s="45">
        <v>2100</v>
      </c>
      <c r="C10" s="45">
        <v>2100</v>
      </c>
      <c r="D10" s="46">
        <v>370.98</v>
      </c>
      <c r="E10" s="11">
        <f t="shared" si="3"/>
        <v>17.665714285714287</v>
      </c>
      <c r="F10" s="47">
        <f t="shared" si="0"/>
        <v>17.665714285714287</v>
      </c>
      <c r="G10" s="11"/>
      <c r="H10" s="47" t="e">
        <f t="shared" si="4"/>
        <v>#DIV/0!</v>
      </c>
      <c r="I10" s="21">
        <v>2451.1</v>
      </c>
      <c r="J10" s="48">
        <v>605</v>
      </c>
      <c r="K10" s="49">
        <f>(J10/I11)*100</f>
        <v>103.1595819052978</v>
      </c>
      <c r="L10" s="49">
        <f t="shared" si="2"/>
        <v>-234.01999999999998</v>
      </c>
      <c r="M10" s="49">
        <f t="shared" si="1"/>
        <v>61.319008264462816</v>
      </c>
    </row>
    <row r="11" spans="1:13">
      <c r="A11" s="3" t="s">
        <v>9</v>
      </c>
      <c r="B11" s="45">
        <v>570.1</v>
      </c>
      <c r="C11" s="45">
        <v>570.1</v>
      </c>
      <c r="D11" s="46">
        <v>291.85000000000002</v>
      </c>
      <c r="E11" s="11">
        <f t="shared" si="3"/>
        <v>51.192773197684616</v>
      </c>
      <c r="F11" s="47">
        <f t="shared" si="0"/>
        <v>51.192773197684616</v>
      </c>
      <c r="G11" s="11"/>
      <c r="H11" s="47" t="e">
        <f t="shared" si="4"/>
        <v>#DIV/0!</v>
      </c>
      <c r="I11" s="22">
        <v>586.47</v>
      </c>
      <c r="J11" s="48">
        <v>459.5</v>
      </c>
      <c r="K11" s="49">
        <f>(J11/I12)*100</f>
        <v>1479.8711755233494</v>
      </c>
      <c r="L11" s="49">
        <f t="shared" si="2"/>
        <v>-167.64999999999998</v>
      </c>
      <c r="M11" s="49">
        <f t="shared" si="1"/>
        <v>63.514689880304687</v>
      </c>
    </row>
    <row r="12" spans="1:13">
      <c r="A12" s="3" t="s">
        <v>27</v>
      </c>
      <c r="B12" s="45">
        <v>35</v>
      </c>
      <c r="C12" s="45">
        <v>35</v>
      </c>
      <c r="D12" s="46">
        <v>121.87</v>
      </c>
      <c r="E12" s="11">
        <f t="shared" si="3"/>
        <v>348.20000000000005</v>
      </c>
      <c r="F12" s="47">
        <f>(D12/C12)*100</f>
        <v>348.20000000000005</v>
      </c>
      <c r="G12" s="11"/>
      <c r="H12" s="47" t="e">
        <f>D12/G12*100</f>
        <v>#DIV/0!</v>
      </c>
      <c r="I12" s="22">
        <v>31.05</v>
      </c>
      <c r="J12" s="48">
        <v>10.7</v>
      </c>
      <c r="K12" s="49"/>
      <c r="L12" s="49">
        <f t="shared" si="2"/>
        <v>111.17</v>
      </c>
      <c r="M12" s="49">
        <f t="shared" si="1"/>
        <v>1138.9719626168226</v>
      </c>
    </row>
    <row r="13" spans="1:13">
      <c r="A13" s="3" t="s">
        <v>10</v>
      </c>
      <c r="B13" s="45">
        <v>1832</v>
      </c>
      <c r="C13" s="45">
        <v>1832</v>
      </c>
      <c r="D13" s="46">
        <v>164.56</v>
      </c>
      <c r="E13" s="11">
        <f t="shared" si="3"/>
        <v>8.9825327510917035</v>
      </c>
      <c r="F13" s="47">
        <f t="shared" si="0"/>
        <v>8.9825327510917035</v>
      </c>
      <c r="G13" s="11"/>
      <c r="H13" s="47" t="e">
        <f t="shared" si="4"/>
        <v>#DIV/0!</v>
      </c>
      <c r="I13" s="21">
        <v>1529.3</v>
      </c>
      <c r="J13" s="48">
        <v>42.2</v>
      </c>
      <c r="K13" s="49">
        <f>(J13/I14)*100</f>
        <v>0.70223316803674252</v>
      </c>
      <c r="L13" s="49">
        <f t="shared" si="2"/>
        <v>122.36</v>
      </c>
      <c r="M13" s="49">
        <f t="shared" si="1"/>
        <v>389.95260663507105</v>
      </c>
    </row>
    <row r="14" spans="1:13">
      <c r="A14" s="3" t="s">
        <v>11</v>
      </c>
      <c r="B14" s="45">
        <v>6075.2</v>
      </c>
      <c r="C14" s="45">
        <v>6075.2</v>
      </c>
      <c r="D14" s="46">
        <v>1455.09</v>
      </c>
      <c r="E14" s="11">
        <f t="shared" si="3"/>
        <v>23.951310244930209</v>
      </c>
      <c r="F14" s="47">
        <f t="shared" si="0"/>
        <v>23.951310244930209</v>
      </c>
      <c r="G14" s="11"/>
      <c r="H14" s="47" t="e">
        <f t="shared" si="4"/>
        <v>#DIV/0!</v>
      </c>
      <c r="I14" s="21">
        <v>6009.4</v>
      </c>
      <c r="J14" s="48">
        <v>1182.4000000000001</v>
      </c>
      <c r="K14" s="49">
        <f>(J14/I15)*100</f>
        <v>37.079779227295532</v>
      </c>
      <c r="L14" s="49">
        <f t="shared" si="2"/>
        <v>272.68999999999983</v>
      </c>
      <c r="M14" s="49">
        <f t="shared" si="1"/>
        <v>123.06241542625168</v>
      </c>
    </row>
    <row r="15" spans="1:13">
      <c r="A15" s="3" t="s">
        <v>12</v>
      </c>
      <c r="B15" s="45">
        <v>3075</v>
      </c>
      <c r="C15" s="45">
        <v>3075</v>
      </c>
      <c r="D15" s="46">
        <v>624.19000000000005</v>
      </c>
      <c r="E15" s="11">
        <f t="shared" si="3"/>
        <v>20.298861788617888</v>
      </c>
      <c r="F15" s="47">
        <f t="shared" si="0"/>
        <v>20.298861788617888</v>
      </c>
      <c r="G15" s="11"/>
      <c r="H15" s="47" t="e">
        <f t="shared" si="4"/>
        <v>#DIV/0!</v>
      </c>
      <c r="I15" s="21">
        <v>3188.8</v>
      </c>
      <c r="J15" s="48">
        <v>792.8</v>
      </c>
      <c r="K15" s="49">
        <f>(J15/I16)*100</f>
        <v>443.89697648376261</v>
      </c>
      <c r="L15" s="49">
        <f t="shared" si="2"/>
        <v>-168.6099999999999</v>
      </c>
      <c r="M15" s="49">
        <f t="shared" si="1"/>
        <v>78.732341069626656</v>
      </c>
    </row>
    <row r="16" spans="1:13">
      <c r="A16" s="3" t="s">
        <v>13</v>
      </c>
      <c r="B16" s="45">
        <v>116.7</v>
      </c>
      <c r="C16" s="45">
        <v>116.7</v>
      </c>
      <c r="D16" s="46">
        <v>15.87</v>
      </c>
      <c r="E16" s="11">
        <f t="shared" si="3"/>
        <v>13.598971722365039</v>
      </c>
      <c r="F16" s="47">
        <f t="shared" si="0"/>
        <v>13.598971722365039</v>
      </c>
      <c r="G16" s="11"/>
      <c r="H16" s="47" t="e">
        <f t="shared" si="4"/>
        <v>#DIV/0!</v>
      </c>
      <c r="I16" s="21">
        <v>178.6</v>
      </c>
      <c r="J16" s="48">
        <v>44.8</v>
      </c>
      <c r="K16" s="49" t="e">
        <f>(J16/#REF!)*100</f>
        <v>#REF!</v>
      </c>
      <c r="L16" s="49">
        <f t="shared" si="2"/>
        <v>-28.93</v>
      </c>
      <c r="M16" s="49">
        <f t="shared" si="1"/>
        <v>35.424107142857139</v>
      </c>
    </row>
    <row r="17" spans="1:13">
      <c r="A17" s="4" t="s">
        <v>14</v>
      </c>
      <c r="B17" s="13">
        <f>SUM(B7:B16)</f>
        <v>71731.3</v>
      </c>
      <c r="C17" s="39">
        <f>SUM(C7:C16)</f>
        <v>71731.3</v>
      </c>
      <c r="D17" s="50">
        <f>SUM(D7:D16)</f>
        <v>14263.970000000003</v>
      </c>
      <c r="E17" s="23">
        <f t="shared" si="3"/>
        <v>19.885280205433336</v>
      </c>
      <c r="F17" s="51">
        <f t="shared" si="0"/>
        <v>19.885280205433336</v>
      </c>
      <c r="G17" s="39">
        <f>SUM(G7:G16)</f>
        <v>0</v>
      </c>
      <c r="H17" s="41" t="e">
        <f>(D17-D7)/G17*100</f>
        <v>#DIV/0!</v>
      </c>
      <c r="I17" s="52">
        <f>SUM(I7:I16)</f>
        <v>61717.120000000003</v>
      </c>
      <c r="J17" s="43">
        <f>SUM(J7:J16)</f>
        <v>13571.099999999999</v>
      </c>
      <c r="K17" s="53">
        <f t="shared" ref="K17:K26" si="5">(J17/I17)*100</f>
        <v>21.98919845903373</v>
      </c>
      <c r="L17" s="53">
        <f t="shared" si="2"/>
        <v>692.87000000000444</v>
      </c>
      <c r="M17" s="53">
        <f t="shared" si="1"/>
        <v>105.10548150113111</v>
      </c>
    </row>
    <row r="18" spans="1:13">
      <c r="A18" s="3" t="s">
        <v>15</v>
      </c>
      <c r="B18" s="17">
        <v>2041.8</v>
      </c>
      <c r="C18" s="45">
        <v>2041.8</v>
      </c>
      <c r="D18" s="46">
        <v>390.53</v>
      </c>
      <c r="E18" s="11">
        <f t="shared" si="3"/>
        <v>19.126750906063279</v>
      </c>
      <c r="F18" s="47">
        <f t="shared" si="0"/>
        <v>19.126750906063279</v>
      </c>
      <c r="G18" s="11"/>
      <c r="H18" s="47" t="e">
        <f t="shared" ref="H18:H26" si="6">D18/G18*100</f>
        <v>#DIV/0!</v>
      </c>
      <c r="I18" s="21">
        <v>2264.3000000000002</v>
      </c>
      <c r="J18" s="48">
        <v>241.3</v>
      </c>
      <c r="K18" s="49">
        <f t="shared" si="5"/>
        <v>10.656715099589277</v>
      </c>
      <c r="L18" s="49">
        <f t="shared" si="2"/>
        <v>149.22999999999996</v>
      </c>
      <c r="M18" s="49">
        <f t="shared" si="1"/>
        <v>161.84417737256524</v>
      </c>
    </row>
    <row r="19" spans="1:13">
      <c r="A19" s="3" t="s">
        <v>16</v>
      </c>
      <c r="B19" s="24">
        <v>1643.8</v>
      </c>
      <c r="C19" s="45">
        <v>1643.8</v>
      </c>
      <c r="D19" s="46">
        <v>380.87</v>
      </c>
      <c r="E19" s="11">
        <f t="shared" si="3"/>
        <v>23.170093685363184</v>
      </c>
      <c r="F19" s="47">
        <f t="shared" si="0"/>
        <v>23.170093685363184</v>
      </c>
      <c r="G19" s="11"/>
      <c r="H19" s="47" t="e">
        <f t="shared" si="6"/>
        <v>#DIV/0!</v>
      </c>
      <c r="I19" s="21">
        <v>2390.1999999999998</v>
      </c>
      <c r="J19" s="48">
        <v>477.2</v>
      </c>
      <c r="K19" s="49">
        <f t="shared" si="5"/>
        <v>19.964856497364238</v>
      </c>
      <c r="L19" s="49">
        <f t="shared" si="2"/>
        <v>-96.329999999999984</v>
      </c>
      <c r="M19" s="49">
        <f t="shared" si="1"/>
        <v>79.813495389773678</v>
      </c>
    </row>
    <row r="20" spans="1:13" ht="17.5" customHeight="1">
      <c r="A20" s="3" t="s">
        <v>43</v>
      </c>
      <c r="B20" s="24">
        <v>1245.4000000000001</v>
      </c>
      <c r="C20" s="45">
        <v>1245.4000000000001</v>
      </c>
      <c r="D20" s="46">
        <v>317.58999999999997</v>
      </c>
      <c r="E20" s="11">
        <f t="shared" si="3"/>
        <v>25.501043841336113</v>
      </c>
      <c r="F20" s="47">
        <f t="shared" si="0"/>
        <v>25.501043841336113</v>
      </c>
      <c r="G20" s="11"/>
      <c r="H20" s="47" t="e">
        <f t="shared" si="6"/>
        <v>#DIV/0!</v>
      </c>
      <c r="I20" s="21">
        <v>1244.9000000000001</v>
      </c>
      <c r="J20" s="48">
        <v>261.2</v>
      </c>
      <c r="K20" s="49">
        <f t="shared" si="5"/>
        <v>20.981604948188608</v>
      </c>
      <c r="L20" s="49">
        <f t="shared" si="2"/>
        <v>56.389999999999986</v>
      </c>
      <c r="M20" s="49">
        <f t="shared" si="1"/>
        <v>121.58882082695253</v>
      </c>
    </row>
    <row r="21" spans="1:13" ht="31">
      <c r="A21" s="3" t="s">
        <v>17</v>
      </c>
      <c r="B21" s="17">
        <v>195.5</v>
      </c>
      <c r="C21" s="45">
        <v>195.5</v>
      </c>
      <c r="D21" s="46">
        <v>117.25</v>
      </c>
      <c r="E21" s="11">
        <f t="shared" si="3"/>
        <v>59.974424552429674</v>
      </c>
      <c r="F21" s="47">
        <f t="shared" si="0"/>
        <v>59.974424552429674</v>
      </c>
      <c r="G21" s="11"/>
      <c r="H21" s="47" t="e">
        <f t="shared" si="6"/>
        <v>#DIV/0!</v>
      </c>
      <c r="I21" s="21">
        <v>338.4</v>
      </c>
      <c r="J21" s="48">
        <v>85.1</v>
      </c>
      <c r="K21" s="49">
        <f t="shared" si="5"/>
        <v>25.14775413711584</v>
      </c>
      <c r="L21" s="49">
        <f t="shared" si="2"/>
        <v>32.150000000000006</v>
      </c>
      <c r="M21" s="49">
        <f t="shared" si="1"/>
        <v>137.77908343125736</v>
      </c>
    </row>
    <row r="22" spans="1:13" ht="26" customHeight="1">
      <c r="A22" s="54" t="s">
        <v>28</v>
      </c>
      <c r="B22" s="17">
        <v>14766.3</v>
      </c>
      <c r="C22" s="45">
        <v>15466.5</v>
      </c>
      <c r="D22" s="46">
        <v>4542.71</v>
      </c>
      <c r="E22" s="11">
        <f t="shared" si="3"/>
        <v>30.764037030264863</v>
      </c>
      <c r="F22" s="47">
        <f t="shared" si="0"/>
        <v>29.371286328516472</v>
      </c>
      <c r="G22" s="11"/>
      <c r="H22" s="47" t="e">
        <f t="shared" si="6"/>
        <v>#DIV/0!</v>
      </c>
      <c r="I22" s="21">
        <v>16809.400000000001</v>
      </c>
      <c r="J22" s="48">
        <v>4703.8999999999996</v>
      </c>
      <c r="K22" s="49">
        <f t="shared" si="5"/>
        <v>27.983747189072776</v>
      </c>
      <c r="L22" s="49">
        <f t="shared" si="2"/>
        <v>-161.1899999999996</v>
      </c>
      <c r="M22" s="49">
        <f t="shared" si="1"/>
        <v>96.573268989561853</v>
      </c>
    </row>
    <row r="23" spans="1:13">
      <c r="A23" s="3" t="s">
        <v>18</v>
      </c>
      <c r="B23" s="17">
        <v>360</v>
      </c>
      <c r="C23" s="45">
        <v>360</v>
      </c>
      <c r="D23" s="46">
        <v>59.9</v>
      </c>
      <c r="E23" s="11">
        <f t="shared" si="3"/>
        <v>16.638888888888889</v>
      </c>
      <c r="F23" s="47">
        <f t="shared" si="0"/>
        <v>16.638888888888889</v>
      </c>
      <c r="G23" s="11"/>
      <c r="H23" s="47" t="e">
        <f t="shared" si="6"/>
        <v>#DIV/0!</v>
      </c>
      <c r="I23" s="21">
        <v>716.2</v>
      </c>
      <c r="J23" s="48">
        <v>81.900000000000006</v>
      </c>
      <c r="K23" s="49">
        <f t="shared" si="5"/>
        <v>11.435353253281207</v>
      </c>
      <c r="L23" s="49">
        <f t="shared" si="2"/>
        <v>-22.000000000000007</v>
      </c>
      <c r="M23" s="49">
        <f t="shared" si="1"/>
        <v>73.137973137973134</v>
      </c>
    </row>
    <row r="24" spans="1:13">
      <c r="A24" s="3" t="s">
        <v>19</v>
      </c>
      <c r="B24" s="17">
        <v>217</v>
      </c>
      <c r="C24" s="45">
        <v>249.6</v>
      </c>
      <c r="D24" s="46">
        <v>683.29</v>
      </c>
      <c r="E24" s="11">
        <f t="shared" si="3"/>
        <v>314.88018433179718</v>
      </c>
      <c r="F24" s="47">
        <f t="shared" si="0"/>
        <v>273.75400641025641</v>
      </c>
      <c r="G24" s="11"/>
      <c r="H24" s="47" t="e">
        <f t="shared" si="6"/>
        <v>#DIV/0!</v>
      </c>
      <c r="I24" s="21">
        <v>823.4</v>
      </c>
      <c r="J24" s="55">
        <v>2078.1</v>
      </c>
      <c r="K24" s="49">
        <f t="shared" si="5"/>
        <v>252.38037405878066</v>
      </c>
      <c r="L24" s="49">
        <f t="shared" si="2"/>
        <v>-1394.81</v>
      </c>
      <c r="M24" s="49">
        <f t="shared" si="1"/>
        <v>32.880515855829842</v>
      </c>
    </row>
    <row r="25" spans="1:13">
      <c r="A25" s="3" t="s">
        <v>20</v>
      </c>
      <c r="B25" s="17"/>
      <c r="C25" s="45">
        <v>0</v>
      </c>
      <c r="D25" s="46">
        <v>3.12</v>
      </c>
      <c r="E25" s="11"/>
      <c r="F25" s="47"/>
      <c r="G25" s="11"/>
      <c r="H25" s="47" t="e">
        <f t="shared" si="6"/>
        <v>#DIV/0!</v>
      </c>
      <c r="I25" s="21"/>
      <c r="J25" s="48">
        <v>63.5</v>
      </c>
      <c r="K25" s="49" t="e">
        <f t="shared" si="5"/>
        <v>#DIV/0!</v>
      </c>
      <c r="L25" s="49">
        <f t="shared" si="2"/>
        <v>-60.38</v>
      </c>
      <c r="M25" s="49">
        <f t="shared" si="1"/>
        <v>4.9133858267716537</v>
      </c>
    </row>
    <row r="26" spans="1:13">
      <c r="A26" s="3" t="s">
        <v>21</v>
      </c>
      <c r="B26" s="17">
        <v>550.1</v>
      </c>
      <c r="C26" s="45">
        <v>550.1</v>
      </c>
      <c r="D26" s="46">
        <v>46.33</v>
      </c>
      <c r="E26" s="11">
        <f t="shared" si="3"/>
        <v>8.4221050718051256</v>
      </c>
      <c r="F26" s="47">
        <f t="shared" ref="F26:F32" si="7">(D26/C26)*100</f>
        <v>8.4221050718051256</v>
      </c>
      <c r="G26" s="11"/>
      <c r="H26" s="47" t="e">
        <f t="shared" si="6"/>
        <v>#DIV/0!</v>
      </c>
      <c r="I26" s="21">
        <v>401.5</v>
      </c>
      <c r="J26" s="48">
        <v>37.1</v>
      </c>
      <c r="K26" s="49">
        <f t="shared" si="5"/>
        <v>9.2403486924034866</v>
      </c>
      <c r="L26" s="49">
        <f t="shared" si="2"/>
        <v>9.2299999999999969</v>
      </c>
      <c r="M26" s="49">
        <f t="shared" si="1"/>
        <v>124.87870619946091</v>
      </c>
    </row>
    <row r="27" spans="1:13">
      <c r="A27" s="4" t="s">
        <v>22</v>
      </c>
      <c r="B27" s="12">
        <f>SUM(B18:B26)</f>
        <v>21019.899999999998</v>
      </c>
      <c r="C27" s="13">
        <f>SUM(C18:C26)</f>
        <v>21752.699999999997</v>
      </c>
      <c r="D27" s="12">
        <f>SUM(D18:D26)</f>
        <v>6541.5899999999992</v>
      </c>
      <c r="E27" s="26">
        <f t="shared" si="3"/>
        <v>31.120937778010362</v>
      </c>
      <c r="F27" s="56">
        <f t="shared" si="7"/>
        <v>30.072542718834903</v>
      </c>
      <c r="G27" s="14">
        <f>SUM(G18:G26)</f>
        <v>0</v>
      </c>
      <c r="H27" s="14" t="e">
        <f>SUM(H18:H26)</f>
        <v>#DIV/0!</v>
      </c>
      <c r="I27" s="25">
        <f>SUM(I18:I26)</f>
        <v>24988.300000000003</v>
      </c>
      <c r="J27" s="14">
        <f>SUM(J18:J26)</f>
        <v>8029.2999999999993</v>
      </c>
      <c r="K27" s="25" t="e">
        <f>SUM(K18:K26)</f>
        <v>#DIV/0!</v>
      </c>
      <c r="L27" s="53">
        <f t="shared" si="2"/>
        <v>-1487.71</v>
      </c>
      <c r="M27" s="53">
        <f t="shared" si="1"/>
        <v>81.471485683683511</v>
      </c>
    </row>
    <row r="28" spans="1:13" ht="30.5">
      <c r="A28" s="15" t="s">
        <v>33</v>
      </c>
      <c r="B28" s="24">
        <v>318874.3</v>
      </c>
      <c r="C28" s="57">
        <v>291350.28000000003</v>
      </c>
      <c r="D28" s="58">
        <v>64245.82</v>
      </c>
      <c r="E28" s="11">
        <f t="shared" si="3"/>
        <v>20.147694561775598</v>
      </c>
      <c r="F28" s="47">
        <f t="shared" si="7"/>
        <v>22.051058265672509</v>
      </c>
      <c r="G28" s="11"/>
      <c r="H28" s="47"/>
      <c r="I28" s="22">
        <v>270453.8</v>
      </c>
      <c r="J28" s="59">
        <v>61380.5</v>
      </c>
      <c r="K28" s="49">
        <f>(J28/I28)*100</f>
        <v>22.695373479684886</v>
      </c>
      <c r="L28" s="49">
        <f t="shared" si="2"/>
        <v>2865.3199999999997</v>
      </c>
      <c r="M28" s="49">
        <f t="shared" si="1"/>
        <v>104.66812749977599</v>
      </c>
    </row>
    <row r="29" spans="1:13">
      <c r="A29" s="16" t="s">
        <v>34</v>
      </c>
      <c r="B29" s="24">
        <v>0</v>
      </c>
      <c r="C29" s="57">
        <v>2000</v>
      </c>
      <c r="D29" s="60">
        <v>1929.36</v>
      </c>
      <c r="E29" s="11"/>
      <c r="F29" s="47">
        <f t="shared" si="7"/>
        <v>96.468000000000004</v>
      </c>
      <c r="G29" s="11"/>
      <c r="H29" s="47"/>
      <c r="I29" s="22">
        <v>169.9</v>
      </c>
      <c r="J29" s="61"/>
      <c r="K29" s="49"/>
      <c r="L29" s="49">
        <f t="shared" si="2"/>
        <v>1929.36</v>
      </c>
      <c r="M29" s="49" t="e">
        <f t="shared" si="1"/>
        <v>#DIV/0!</v>
      </c>
    </row>
    <row r="30" spans="1:13">
      <c r="A30" s="3" t="s">
        <v>35</v>
      </c>
      <c r="B30" s="24"/>
      <c r="C30" s="62">
        <v>3</v>
      </c>
      <c r="D30" s="57"/>
      <c r="E30" s="11"/>
      <c r="F30" s="47"/>
      <c r="G30" s="11"/>
      <c r="H30" s="47"/>
      <c r="I30" s="18"/>
      <c r="J30" s="63"/>
      <c r="K30" s="49"/>
      <c r="L30" s="49">
        <f t="shared" si="2"/>
        <v>0</v>
      </c>
      <c r="M30" s="49"/>
    </row>
    <row r="31" spans="1:13">
      <c r="A31" s="3" t="s">
        <v>36</v>
      </c>
      <c r="B31" s="24"/>
      <c r="C31" s="62">
        <v>-56.86</v>
      </c>
      <c r="D31" s="57">
        <v>-56.86</v>
      </c>
      <c r="E31" s="11" t="e">
        <f t="shared" si="3"/>
        <v>#DIV/0!</v>
      </c>
      <c r="F31" s="47"/>
      <c r="G31" s="11"/>
      <c r="H31" s="47"/>
      <c r="I31" s="18">
        <v>-62</v>
      </c>
      <c r="J31" s="63">
        <v>-35.299999999999997</v>
      </c>
      <c r="K31" s="49">
        <f>(J31/I31)*100</f>
        <v>56.935483870967744</v>
      </c>
      <c r="L31" s="49">
        <f t="shared" si="2"/>
        <v>-21.560000000000002</v>
      </c>
      <c r="M31" s="49">
        <f t="shared" si="1"/>
        <v>161.07648725212468</v>
      </c>
    </row>
    <row r="32" spans="1:13">
      <c r="A32" s="19" t="s">
        <v>37</v>
      </c>
      <c r="B32" s="40">
        <f>B6+B28+B29+B30+B31</f>
        <v>411625.5</v>
      </c>
      <c r="C32" s="40">
        <f>C6+C28+C29+C30+C31</f>
        <v>386780.42000000004</v>
      </c>
      <c r="D32" s="40">
        <f>D6+D28+D29+D30+D31</f>
        <v>86923.88</v>
      </c>
      <c r="E32" s="40" t="e">
        <f>E6+E28+E29+E30+E31</f>
        <v>#DIV/0!</v>
      </c>
      <c r="F32" s="56">
        <f t="shared" si="7"/>
        <v>22.473702262384428</v>
      </c>
      <c r="G32" s="40">
        <f>G6+G28+G29+G30+G31</f>
        <v>0</v>
      </c>
      <c r="H32" s="40" t="e">
        <f>H6+H28+H29+H30+H31</f>
        <v>#DIV/0!</v>
      </c>
      <c r="I32" s="64">
        <f>I6+I28+I29+I30+I31</f>
        <v>357267.12</v>
      </c>
      <c r="J32" s="43">
        <f>J6+J28+J29+J30+J31</f>
        <v>82945.599999999991</v>
      </c>
      <c r="K32" s="64" t="e">
        <f>K6+K28+K29+K30+K31</f>
        <v>#DIV/0!</v>
      </c>
      <c r="L32" s="65">
        <f t="shared" si="2"/>
        <v>3978.2800000000134</v>
      </c>
      <c r="M32" s="65">
        <f t="shared" si="1"/>
        <v>104.79625200131173</v>
      </c>
    </row>
    <row r="33" spans="1:6" ht="21.75" customHeight="1">
      <c r="A33" s="20"/>
      <c r="B33" s="2"/>
    </row>
    <row r="34" spans="1:6" ht="14.25" hidden="1" customHeight="1"/>
    <row r="35" spans="1:6" ht="21.75" hidden="1" customHeight="1">
      <c r="A35" s="9"/>
    </row>
    <row r="36" spans="1:6" ht="16.5" hidden="1" customHeight="1">
      <c r="F36" s="5"/>
    </row>
  </sheetData>
  <mergeCells count="6">
    <mergeCell ref="A1:M1"/>
    <mergeCell ref="A2:M2"/>
    <mergeCell ref="J3:M3"/>
    <mergeCell ref="A4:A5"/>
    <mergeCell ref="B4:H4"/>
    <mergeCell ref="I4:M4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на1.04.19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2019-04-19T08:41:29Z</cp:lastPrinted>
  <dcterms:created xsi:type="dcterms:W3CDTF">2011-02-03T07:56:58Z</dcterms:created>
  <dcterms:modified xsi:type="dcterms:W3CDTF">2019-04-19T08:41:34Z</dcterms:modified>
</cp:coreProperties>
</file>